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542z373\Desktop\Sedgwick COVID\Drive Thru Testing Clinic\"/>
    </mc:Choice>
  </mc:AlternateContent>
  <xr:revisionPtr revIDLastSave="0" documentId="13_ncr:1_{8B597CE3-FF09-417C-AD55-3D11393595B8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Drive Thru Summary" sheetId="1" r:id="rId1"/>
    <sheet name="PPE WC3" sheetId="6" r:id="rId2"/>
    <sheet name="Decision Point" sheetId="2" state="hidden" r:id="rId3"/>
    <sheet name="Time Calc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5" l="1"/>
  <c r="C11" i="5"/>
  <c r="B11" i="5"/>
  <c r="E3" i="1"/>
  <c r="C3" i="1"/>
  <c r="C14" i="5" l="1"/>
  <c r="C15" i="5"/>
  <c r="C16" i="5"/>
  <c r="C17" i="5"/>
  <c r="C18" i="5"/>
  <c r="C19" i="5"/>
  <c r="C20" i="5"/>
  <c r="C21" i="5"/>
  <c r="C4" i="5" l="1"/>
  <c r="C6" i="5" s="1"/>
  <c r="C5" i="5" l="1"/>
  <c r="C7" i="5"/>
  <c r="O26" i="6"/>
  <c r="N26" i="6"/>
  <c r="M26" i="6"/>
  <c r="L26" i="6"/>
  <c r="K26" i="6"/>
  <c r="J26" i="6"/>
  <c r="G26" i="6"/>
  <c r="F26" i="6"/>
  <c r="E26" i="6"/>
  <c r="D26" i="6"/>
  <c r="C26" i="6"/>
  <c r="B26" i="6"/>
  <c r="A15" i="5" l="1"/>
  <c r="B4" i="5"/>
  <c r="E4" i="5" s="1"/>
  <c r="D31" i="1" l="1"/>
  <c r="B31" i="1"/>
</calcChain>
</file>

<file path=xl/sharedStrings.xml><?xml version="1.0" encoding="utf-8"?>
<sst xmlns="http://schemas.openxmlformats.org/spreadsheetml/2006/main" count="139" uniqueCount="84">
  <si>
    <t>West Central</t>
  </si>
  <si>
    <t>One lane W/Pre (6 min)</t>
  </si>
  <si>
    <t>Weather Impact</t>
  </si>
  <si>
    <t>Heavily impacted</t>
  </si>
  <si>
    <t>Triggering Event: Testing limits:</t>
  </si>
  <si>
    <t>10-120</t>
  </si>
  <si>
    <t>10-250</t>
  </si>
  <si>
    <t>Staffing</t>
  </si>
  <si>
    <t>Decision Point</t>
  </si>
  <si>
    <t>Expected Test Kit availability:</t>
  </si>
  <si>
    <t>Desired Test daily numbers:</t>
  </si>
  <si>
    <t>20-300</t>
  </si>
  <si>
    <t>Weather Impact:</t>
  </si>
  <si>
    <t>Heavy</t>
  </si>
  <si>
    <t>Medium</t>
  </si>
  <si>
    <t>250-600</t>
  </si>
  <si>
    <t>Light</t>
  </si>
  <si>
    <t>Check in Unit Staff</t>
  </si>
  <si>
    <t>Drive Thru UL</t>
  </si>
  <si>
    <t>Sample Collection Staff</t>
  </si>
  <si>
    <t>Currier UL</t>
  </si>
  <si>
    <t>Testing Criteria:</t>
  </si>
  <si>
    <t>Same</t>
  </si>
  <si>
    <t>Set-up</t>
  </si>
  <si>
    <t>Station Logistics UL</t>
  </si>
  <si>
    <t># Stations:</t>
  </si>
  <si>
    <t># of Units/Hr</t>
  </si>
  <si>
    <t>Difference</t>
  </si>
  <si>
    <t>Check In &amp; Screening UL</t>
  </si>
  <si>
    <t>Sample Station UL</t>
  </si>
  <si>
    <t>Logistics/Supply</t>
  </si>
  <si>
    <t>Sample Pickup</t>
  </si>
  <si>
    <t>Site Safety</t>
  </si>
  <si>
    <t>Site Command</t>
  </si>
  <si>
    <t>Quality Control</t>
  </si>
  <si>
    <t>Sample Pack/Ship</t>
  </si>
  <si>
    <t>Sanitization/trash</t>
  </si>
  <si>
    <t>Usher / Flow Staff</t>
  </si>
  <si>
    <t>Security Staff</t>
  </si>
  <si>
    <t>Site Security UL (LE)</t>
  </si>
  <si>
    <t>Exit Staff</t>
  </si>
  <si>
    <t>Lab S&amp;H (MA)</t>
  </si>
  <si>
    <t>6 hour Shift</t>
  </si>
  <si>
    <t xml:space="preserve">WC Model - 2 lanes - up to 60 patients - 1 shift </t>
  </si>
  <si>
    <t>WC Model - 5 lanes - up to 150 patients  per 3 hour shift</t>
  </si>
  <si>
    <t>Personnel</t>
  </si>
  <si>
    <t>Gloves</t>
  </si>
  <si>
    <t>N95</t>
  </si>
  <si>
    <t>Face Shield or PAPR Mask</t>
  </si>
  <si>
    <t>Gowns</t>
  </si>
  <si>
    <t>Surgical Masks</t>
  </si>
  <si>
    <t>Sanitization/Trash</t>
  </si>
  <si>
    <t>Check In Staff</t>
  </si>
  <si>
    <t>Usher/Flow  Staff</t>
  </si>
  <si>
    <t>Exit UL (Comcare)</t>
  </si>
  <si>
    <t>Counseling Staff</t>
  </si>
  <si>
    <t>Lab S &amp; H UL</t>
  </si>
  <si>
    <t>Lab S &amp; H Staff</t>
  </si>
  <si>
    <t>Courrier</t>
  </si>
  <si>
    <t xml:space="preserve">Totals </t>
  </si>
  <si>
    <t>Total + 15% waste/soil</t>
  </si>
  <si>
    <t>*5</t>
  </si>
  <si>
    <t>*12</t>
  </si>
  <si>
    <t>60% Small, 30% Medium, 10% Large?</t>
  </si>
  <si>
    <t>*Can be re-used/decontaminated</t>
  </si>
  <si>
    <t>*Could just use N95's if no surgical masks on hand</t>
  </si>
  <si>
    <t>Total</t>
  </si>
  <si>
    <t>Counseling Staff (COMCARE)</t>
  </si>
  <si>
    <t>Lab S&amp;H Group Super (MA)</t>
  </si>
  <si>
    <t>Sample Station GL</t>
  </si>
  <si>
    <t>Slots</t>
  </si>
  <si>
    <t>Swabs</t>
  </si>
  <si>
    <t>2 hour shift</t>
  </si>
  <si>
    <t>4 hour Shift</t>
  </si>
  <si>
    <t>Total Staff needed:</t>
  </si>
  <si>
    <t>60/hr x 2 lane x 2 hours</t>
  </si>
  <si>
    <t xml:space="preserve">2 lanes </t>
  </si>
  <si>
    <t>4 stations</t>
  </si>
  <si>
    <t>60/hr x 4 lane x 2 hours</t>
  </si>
  <si>
    <t>Time Duration: Time and mark</t>
  </si>
  <si>
    <t>Check-in (minutes)</t>
  </si>
  <si>
    <t>Swab/Exit (minutes)</t>
  </si>
  <si>
    <t>Schedule ( 4 lanes)</t>
  </si>
  <si>
    <t># per 15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</si>
</sst>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/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1" fillId="4" borderId="2" xfId="0" applyFont="1" applyFill="1" applyBorder="1"/>
    <xf numFmtId="0" fontId="0" fillId="0" borderId="6" xfId="0" applyBorder="1"/>
    <xf numFmtId="0" fontId="0" fillId="5" borderId="6" xfId="0" applyFill="1" applyBorder="1"/>
    <xf numFmtId="9" fontId="0" fillId="0" borderId="0" xfId="1" applyFont="1"/>
    <xf numFmtId="0" fontId="0" fillId="3" borderId="8" xfId="0" applyFont="1" applyFill="1" applyBorder="1"/>
    <xf numFmtId="0" fontId="0" fillId="2" borderId="0" xfId="0" applyFill="1" applyBorder="1"/>
    <xf numFmtId="0" fontId="0" fillId="5" borderId="0" xfId="0" applyFill="1" applyBorder="1"/>
    <xf numFmtId="0" fontId="0" fillId="3" borderId="7" xfId="0" applyFont="1" applyFill="1" applyBorder="1"/>
    <xf numFmtId="0" fontId="0" fillId="2" borderId="6" xfId="0" applyFill="1" applyBorder="1"/>
    <xf numFmtId="0" fontId="0" fillId="5" borderId="8" xfId="0" applyFont="1" applyFill="1" applyBorder="1"/>
    <xf numFmtId="0" fontId="0" fillId="5" borderId="7" xfId="0" applyFont="1" applyFill="1" applyBorder="1"/>
    <xf numFmtId="0" fontId="0" fillId="6" borderId="7" xfId="0" applyFont="1" applyFill="1" applyBorder="1"/>
    <xf numFmtId="0" fontId="0" fillId="6" borderId="8" xfId="0" applyFont="1" applyFill="1" applyBorder="1"/>
    <xf numFmtId="0" fontId="1" fillId="6" borderId="9" xfId="0" applyFont="1" applyFill="1" applyBorder="1"/>
    <xf numFmtId="0" fontId="0" fillId="2" borderId="10" xfId="0" applyFill="1" applyBorder="1"/>
    <xf numFmtId="0" fontId="1" fillId="5" borderId="9" xfId="0" applyFont="1" applyFill="1" applyBorder="1"/>
    <xf numFmtId="0" fontId="1" fillId="3" borderId="9" xfId="0" applyFont="1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20" fontId="0" fillId="0" borderId="0" xfId="0" applyNumberFormat="1"/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" fontId="1" fillId="0" borderId="0" xfId="0" applyNumberFormat="1" applyFont="1"/>
    <xf numFmtId="1" fontId="0" fillId="0" borderId="0" xfId="0" applyNumberFormat="1"/>
    <xf numFmtId="0" fontId="0" fillId="7" borderId="0" xfId="0" applyFont="1" applyFill="1"/>
    <xf numFmtId="0" fontId="1" fillId="7" borderId="0" xfId="0" applyFont="1" applyFill="1"/>
    <xf numFmtId="1" fontId="1" fillId="7" borderId="0" xfId="0" applyNumberFormat="1" applyFont="1" applyFill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6" sqref="C26"/>
    </sheetView>
  </sheetViews>
  <sheetFormatPr defaultRowHeight="14.5" x14ac:dyDescent="0.35"/>
  <cols>
    <col min="1" max="1" width="27.90625" bestFit="1" customWidth="1"/>
    <col min="2" max="2" width="18.90625" customWidth="1"/>
    <col min="3" max="3" width="4.7265625" bestFit="1" customWidth="1"/>
    <col min="4" max="4" width="15.453125" customWidth="1"/>
    <col min="5" max="5" width="5" customWidth="1"/>
    <col min="7" max="7" width="11" bestFit="1" customWidth="1"/>
    <col min="8" max="8" width="27.54296875" bestFit="1" customWidth="1"/>
    <col min="9" max="9" width="16.1796875" bestFit="1" customWidth="1"/>
    <col min="10" max="10" width="13.6328125" bestFit="1" customWidth="1"/>
    <col min="11" max="11" width="21.6328125" bestFit="1" customWidth="1"/>
  </cols>
  <sheetData>
    <row r="1" spans="1:11" s="2" customFormat="1" x14ac:dyDescent="0.35">
      <c r="B1" s="43" t="s">
        <v>0</v>
      </c>
      <c r="C1" s="44"/>
      <c r="D1" s="44"/>
      <c r="E1" s="16"/>
      <c r="F1" s="3"/>
    </row>
    <row r="2" spans="1:11" x14ac:dyDescent="0.35">
      <c r="B2" s="45" t="s">
        <v>76</v>
      </c>
      <c r="C2" s="46"/>
      <c r="D2" s="4" t="s">
        <v>77</v>
      </c>
      <c r="E2" s="4"/>
    </row>
    <row r="3" spans="1:11" x14ac:dyDescent="0.35">
      <c r="A3" t="s">
        <v>1</v>
      </c>
      <c r="B3" s="5" t="s">
        <v>75</v>
      </c>
      <c r="C3" s="11">
        <f>60*2*2</f>
        <v>240</v>
      </c>
      <c r="D3" s="6" t="s">
        <v>78</v>
      </c>
      <c r="E3" s="11">
        <f>60*4*2</f>
        <v>480</v>
      </c>
    </row>
    <row r="4" spans="1:11" x14ac:dyDescent="0.35">
      <c r="A4" s="2" t="s">
        <v>2</v>
      </c>
      <c r="B4" s="7" t="s">
        <v>3</v>
      </c>
      <c r="C4" s="8"/>
      <c r="D4" s="8" t="s">
        <v>3</v>
      </c>
      <c r="E4" s="8"/>
    </row>
    <row r="5" spans="1:11" s="2" customFormat="1" x14ac:dyDescent="0.35">
      <c r="A5" s="2" t="s">
        <v>4</v>
      </c>
      <c r="B5" s="7" t="s">
        <v>5</v>
      </c>
      <c r="C5" s="8"/>
      <c r="D5" s="8" t="s">
        <v>6</v>
      </c>
      <c r="E5" s="8"/>
    </row>
    <row r="6" spans="1:11" s="15" customFormat="1" ht="15" thickBot="1" x14ac:dyDescent="0.4">
      <c r="A6" s="15" t="s">
        <v>21</v>
      </c>
      <c r="B6" s="9" t="s">
        <v>22</v>
      </c>
      <c r="C6" s="10"/>
      <c r="D6" s="10" t="s">
        <v>22</v>
      </c>
      <c r="E6" s="10"/>
    </row>
    <row r="7" spans="1:11" ht="7" customHeight="1" x14ac:dyDescent="0.35"/>
    <row r="8" spans="1:11" x14ac:dyDescent="0.35">
      <c r="A8" s="2" t="s">
        <v>7</v>
      </c>
      <c r="B8" s="1"/>
      <c r="C8" s="1"/>
      <c r="D8" s="1"/>
      <c r="E8" s="1"/>
    </row>
    <row r="9" spans="1:11" s="12" customFormat="1" ht="15" thickBot="1" x14ac:dyDescent="0.4">
      <c r="A9" s="32" t="s">
        <v>33</v>
      </c>
      <c r="B9" s="30"/>
      <c r="C9" s="30"/>
      <c r="D9" s="30"/>
      <c r="E9" s="30"/>
    </row>
    <row r="10" spans="1:11" ht="15" thickTop="1" x14ac:dyDescent="0.35">
      <c r="A10" s="20" t="s">
        <v>18</v>
      </c>
      <c r="B10" s="21">
        <v>1</v>
      </c>
      <c r="C10" s="21"/>
      <c r="D10" s="21">
        <v>1</v>
      </c>
      <c r="E10" s="21"/>
    </row>
    <row r="11" spans="1:11" s="12" customFormat="1" x14ac:dyDescent="0.35">
      <c r="A11" s="20" t="s">
        <v>32</v>
      </c>
      <c r="B11" s="21">
        <v>1</v>
      </c>
      <c r="C11" s="21"/>
      <c r="D11" s="21">
        <v>1</v>
      </c>
      <c r="E11" s="21"/>
    </row>
    <row r="12" spans="1:11" s="12" customFormat="1" x14ac:dyDescent="0.35">
      <c r="A12" s="20" t="s">
        <v>34</v>
      </c>
      <c r="B12" s="21">
        <v>0</v>
      </c>
      <c r="C12" s="21"/>
      <c r="D12" s="21">
        <v>1</v>
      </c>
      <c r="E12" s="21"/>
    </row>
    <row r="13" spans="1:11" s="12" customFormat="1" x14ac:dyDescent="0.35">
      <c r="A13" s="23" t="s">
        <v>23</v>
      </c>
      <c r="B13" s="24">
        <v>2</v>
      </c>
      <c r="C13" s="24"/>
      <c r="D13" s="24">
        <v>2</v>
      </c>
      <c r="E13" s="24"/>
    </row>
    <row r="14" spans="1:11" s="12" customFormat="1" ht="15" thickBot="1" x14ac:dyDescent="0.4">
      <c r="A14" s="31" t="s">
        <v>24</v>
      </c>
      <c r="B14" s="30">
        <v>0</v>
      </c>
      <c r="C14" s="30"/>
      <c r="D14" s="30">
        <v>1</v>
      </c>
      <c r="E14" s="30"/>
    </row>
    <row r="15" spans="1:11" s="12" customFormat="1" ht="15" thickTop="1" x14ac:dyDescent="0.35">
      <c r="A15" s="25" t="s">
        <v>36</v>
      </c>
      <c r="B15" s="21">
        <v>0</v>
      </c>
      <c r="C15" s="21"/>
      <c r="D15" s="21">
        <v>1</v>
      </c>
      <c r="E15" s="21"/>
      <c r="J15" s="14"/>
      <c r="K15" s="14"/>
    </row>
    <row r="16" spans="1:11" s="12" customFormat="1" x14ac:dyDescent="0.35">
      <c r="A16" s="25" t="s">
        <v>30</v>
      </c>
      <c r="B16" s="21">
        <v>0</v>
      </c>
      <c r="C16" s="21"/>
      <c r="D16" s="21">
        <v>1</v>
      </c>
      <c r="E16" s="21"/>
    </row>
    <row r="17" spans="1:5" s="12" customFormat="1" x14ac:dyDescent="0.35">
      <c r="A17" s="26" t="s">
        <v>31</v>
      </c>
      <c r="B17" s="24">
        <v>0</v>
      </c>
      <c r="C17" s="24"/>
      <c r="D17" s="24">
        <v>1</v>
      </c>
      <c r="E17" s="24"/>
    </row>
    <row r="18" spans="1:5" ht="15" thickBot="1" x14ac:dyDescent="0.4">
      <c r="A18" s="29" t="s">
        <v>39</v>
      </c>
      <c r="B18" s="30">
        <v>1</v>
      </c>
      <c r="C18" s="30"/>
      <c r="D18" s="30">
        <v>1</v>
      </c>
      <c r="E18" s="30"/>
    </row>
    <row r="19" spans="1:5" ht="15" thickTop="1" x14ac:dyDescent="0.35">
      <c r="A19" s="27" t="s">
        <v>38</v>
      </c>
      <c r="B19" s="24">
        <v>2</v>
      </c>
      <c r="C19" s="24"/>
      <c r="D19" s="24">
        <v>2</v>
      </c>
      <c r="E19" s="24"/>
    </row>
    <row r="20" spans="1:5" ht="15" thickBot="1" x14ac:dyDescent="0.4">
      <c r="A20" s="32" t="s">
        <v>28</v>
      </c>
      <c r="B20" s="30">
        <v>1</v>
      </c>
      <c r="C20" s="30"/>
      <c r="D20" s="30">
        <v>1</v>
      </c>
      <c r="E20" s="30"/>
    </row>
    <row r="21" spans="1:5" ht="15" thickTop="1" x14ac:dyDescent="0.35">
      <c r="A21" s="20" t="s">
        <v>17</v>
      </c>
      <c r="B21" s="21">
        <v>1</v>
      </c>
      <c r="C21" s="21"/>
      <c r="D21" s="21">
        <v>4</v>
      </c>
      <c r="E21" s="21"/>
    </row>
    <row r="22" spans="1:5" x14ac:dyDescent="0.35">
      <c r="A22" s="23" t="s">
        <v>37</v>
      </c>
      <c r="B22" s="24">
        <v>4</v>
      </c>
      <c r="C22" s="24"/>
      <c r="D22" s="24">
        <v>6</v>
      </c>
      <c r="E22" s="24"/>
    </row>
    <row r="23" spans="1:5" ht="15" thickBot="1" x14ac:dyDescent="0.4">
      <c r="A23" s="31" t="s">
        <v>69</v>
      </c>
      <c r="B23" s="30">
        <v>1</v>
      </c>
      <c r="C23" s="30"/>
      <c r="D23" s="30">
        <v>1</v>
      </c>
      <c r="E23" s="30"/>
    </row>
    <row r="24" spans="1:5" ht="15" thickTop="1" x14ac:dyDescent="0.35">
      <c r="A24" s="25" t="s">
        <v>19</v>
      </c>
      <c r="B24" s="21">
        <v>1</v>
      </c>
      <c r="C24" s="21"/>
      <c r="D24" s="21">
        <v>2</v>
      </c>
      <c r="E24" s="21"/>
    </row>
    <row r="25" spans="1:5" s="12" customFormat="1" x14ac:dyDescent="0.35">
      <c r="A25" s="25" t="s">
        <v>67</v>
      </c>
      <c r="B25" s="21">
        <v>1</v>
      </c>
      <c r="C25" s="21"/>
      <c r="D25" s="21">
        <v>1</v>
      </c>
      <c r="E25" s="21"/>
    </row>
    <row r="26" spans="1:5" x14ac:dyDescent="0.35">
      <c r="A26" s="26" t="s">
        <v>40</v>
      </c>
      <c r="B26" s="24">
        <v>1</v>
      </c>
      <c r="C26" s="24"/>
      <c r="D26" s="24">
        <v>4</v>
      </c>
      <c r="E26" s="24"/>
    </row>
    <row r="27" spans="1:5" s="12" customFormat="1" ht="15" thickBot="1" x14ac:dyDescent="0.4">
      <c r="A27" s="29" t="s">
        <v>35</v>
      </c>
      <c r="B27" s="30"/>
      <c r="C27" s="30"/>
      <c r="D27" s="30"/>
      <c r="E27" s="30"/>
    </row>
    <row r="28" spans="1:5" ht="15" thickTop="1" x14ac:dyDescent="0.35">
      <c r="A28" s="28" t="s">
        <v>68</v>
      </c>
      <c r="B28" s="21">
        <v>1</v>
      </c>
      <c r="C28" s="21"/>
      <c r="D28" s="21">
        <v>1</v>
      </c>
      <c r="E28" s="21"/>
    </row>
    <row r="29" spans="1:5" x14ac:dyDescent="0.35">
      <c r="A29" s="28" t="s">
        <v>41</v>
      </c>
      <c r="B29" s="21">
        <v>1</v>
      </c>
      <c r="C29" s="21"/>
      <c r="D29" s="21">
        <v>1</v>
      </c>
      <c r="E29" s="21"/>
    </row>
    <row r="30" spans="1:5" x14ac:dyDescent="0.35">
      <c r="A30" s="27" t="s">
        <v>20</v>
      </c>
      <c r="B30" s="24">
        <v>1</v>
      </c>
      <c r="C30" s="24"/>
      <c r="D30" s="24">
        <v>1</v>
      </c>
      <c r="E30" s="24"/>
    </row>
    <row r="31" spans="1:5" x14ac:dyDescent="0.35">
      <c r="A31" s="28" t="s">
        <v>74</v>
      </c>
      <c r="B31">
        <f>SUM(B10:B30)</f>
        <v>20</v>
      </c>
      <c r="D31">
        <f>SUM(D10:D30)</f>
        <v>34</v>
      </c>
    </row>
  </sheetData>
  <mergeCells count="2">
    <mergeCell ref="B1:D1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F7F3-CA61-4AF9-8F8F-16B663C17904}">
  <dimension ref="A1:O28"/>
  <sheetViews>
    <sheetView workbookViewId="0">
      <selection activeCell="Q2" sqref="Q1:W1048576"/>
    </sheetView>
  </sheetViews>
  <sheetFormatPr defaultRowHeight="14.5" x14ac:dyDescent="0.35"/>
  <cols>
    <col min="1" max="1" width="22.453125" style="12" bestFit="1" customWidth="1"/>
    <col min="2" max="2" width="10" style="12" customWidth="1"/>
    <col min="3" max="3" width="7" style="12" bestFit="1" customWidth="1"/>
    <col min="4" max="4" width="4.453125" style="12" bestFit="1" customWidth="1"/>
    <col min="5" max="5" width="13.453125" style="12" customWidth="1"/>
    <col min="6" max="6" width="7" style="12" bestFit="1" customWidth="1"/>
    <col min="7" max="7" width="8.54296875" style="12" customWidth="1"/>
    <col min="8" max="8" width="8.7265625" style="12"/>
    <col min="9" max="9" width="22.453125" style="12" bestFit="1" customWidth="1"/>
    <col min="10" max="10" width="10" style="12" bestFit="1" customWidth="1"/>
    <col min="11" max="11" width="7" style="12" bestFit="1" customWidth="1"/>
    <col min="12" max="12" width="4.453125" style="12" bestFit="1" customWidth="1"/>
    <col min="13" max="13" width="13" style="12" customWidth="1"/>
    <col min="14" max="15" width="7.54296875" style="12" customWidth="1"/>
    <col min="16" max="16384" width="8.7265625" style="12"/>
  </cols>
  <sheetData>
    <row r="1" spans="1:15" ht="60.75" customHeight="1" x14ac:dyDescent="0.35">
      <c r="A1" s="47" t="s">
        <v>43</v>
      </c>
      <c r="B1" s="47"/>
      <c r="C1" s="47"/>
      <c r="D1" s="47"/>
      <c r="E1" s="47"/>
      <c r="F1" s="47"/>
      <c r="G1" s="47"/>
      <c r="I1" s="47" t="s">
        <v>44</v>
      </c>
      <c r="J1" s="47"/>
      <c r="K1" s="47"/>
      <c r="L1" s="47"/>
      <c r="M1" s="47"/>
      <c r="N1" s="47"/>
      <c r="O1" s="47"/>
    </row>
    <row r="2" spans="1:15" ht="29" x14ac:dyDescent="0.35">
      <c r="B2" s="12" t="s">
        <v>45</v>
      </c>
      <c r="C2" s="12" t="s">
        <v>46</v>
      </c>
      <c r="D2" s="12" t="s">
        <v>47</v>
      </c>
      <c r="E2" s="33" t="s">
        <v>48</v>
      </c>
      <c r="F2" s="12" t="s">
        <v>49</v>
      </c>
      <c r="G2" s="34" t="s">
        <v>50</v>
      </c>
      <c r="J2" s="12" t="s">
        <v>45</v>
      </c>
      <c r="K2" s="12" t="s">
        <v>46</v>
      </c>
      <c r="L2" s="12" t="s">
        <v>47</v>
      </c>
      <c r="M2" s="33" t="s">
        <v>48</v>
      </c>
      <c r="N2" s="12" t="s">
        <v>49</v>
      </c>
      <c r="O2" s="34" t="s">
        <v>50</v>
      </c>
    </row>
    <row r="4" spans="1:15" x14ac:dyDescent="0.35">
      <c r="A4" s="12" t="s">
        <v>33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I4" s="12" t="s">
        <v>33</v>
      </c>
      <c r="J4" s="12">
        <v>12</v>
      </c>
      <c r="K4" s="12">
        <v>24</v>
      </c>
      <c r="L4" s="12">
        <v>1</v>
      </c>
      <c r="M4" s="12">
        <v>0</v>
      </c>
      <c r="N4" s="12">
        <v>0</v>
      </c>
      <c r="O4" s="12">
        <v>0</v>
      </c>
    </row>
    <row r="5" spans="1:15" x14ac:dyDescent="0.35">
      <c r="A5" s="12" t="s">
        <v>18</v>
      </c>
      <c r="B5" s="12">
        <v>1</v>
      </c>
      <c r="C5" s="12">
        <v>2</v>
      </c>
      <c r="D5" s="12">
        <v>1</v>
      </c>
      <c r="E5" s="12">
        <v>0</v>
      </c>
      <c r="F5" s="12">
        <v>2</v>
      </c>
      <c r="G5" s="12">
        <v>0</v>
      </c>
      <c r="I5" s="12" t="s">
        <v>18</v>
      </c>
      <c r="J5" s="12">
        <v>1</v>
      </c>
      <c r="K5" s="12">
        <v>2</v>
      </c>
      <c r="L5" s="12">
        <v>1</v>
      </c>
      <c r="M5" s="12">
        <v>0</v>
      </c>
      <c r="N5" s="12">
        <v>1</v>
      </c>
      <c r="O5" s="12">
        <v>0</v>
      </c>
    </row>
    <row r="6" spans="1:15" x14ac:dyDescent="0.35">
      <c r="A6" s="12" t="s">
        <v>32</v>
      </c>
      <c r="B6" s="12">
        <v>1</v>
      </c>
      <c r="C6" s="12">
        <v>2</v>
      </c>
      <c r="D6" s="12">
        <v>1</v>
      </c>
      <c r="E6" s="12">
        <v>0</v>
      </c>
      <c r="F6" s="12">
        <v>0</v>
      </c>
      <c r="G6" s="12">
        <v>0</v>
      </c>
      <c r="I6" s="12" t="s">
        <v>32</v>
      </c>
      <c r="J6" s="12">
        <v>1</v>
      </c>
      <c r="K6" s="12">
        <v>2</v>
      </c>
      <c r="L6" s="12">
        <v>1</v>
      </c>
      <c r="M6" s="12">
        <v>0</v>
      </c>
      <c r="N6" s="12">
        <v>0</v>
      </c>
      <c r="O6" s="12">
        <v>0</v>
      </c>
    </row>
    <row r="7" spans="1:15" x14ac:dyDescent="0.35">
      <c r="A7" s="12" t="s">
        <v>34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I7" s="12" t="s">
        <v>34</v>
      </c>
      <c r="J7" s="12">
        <v>1</v>
      </c>
      <c r="K7" s="12">
        <v>2</v>
      </c>
      <c r="L7" s="12">
        <v>1</v>
      </c>
      <c r="M7" s="12">
        <v>0</v>
      </c>
      <c r="N7" s="12">
        <v>0</v>
      </c>
      <c r="O7" s="12">
        <v>0</v>
      </c>
    </row>
    <row r="8" spans="1:15" x14ac:dyDescent="0.35">
      <c r="A8" s="12" t="s">
        <v>23</v>
      </c>
      <c r="B8" s="12">
        <v>2</v>
      </c>
      <c r="C8" s="12">
        <v>4</v>
      </c>
      <c r="D8" s="12">
        <v>0</v>
      </c>
      <c r="E8" s="12">
        <v>0</v>
      </c>
      <c r="F8" s="12">
        <v>0</v>
      </c>
      <c r="G8" s="12">
        <v>2</v>
      </c>
      <c r="I8" s="12" t="s">
        <v>23</v>
      </c>
      <c r="J8" s="12">
        <v>2</v>
      </c>
      <c r="K8" s="12">
        <v>4</v>
      </c>
      <c r="L8" s="12">
        <v>0</v>
      </c>
      <c r="M8" s="12">
        <v>0</v>
      </c>
      <c r="N8" s="12">
        <v>0</v>
      </c>
      <c r="O8" s="12">
        <v>2</v>
      </c>
    </row>
    <row r="9" spans="1:15" x14ac:dyDescent="0.35">
      <c r="A9" s="12" t="s">
        <v>24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I9" s="12" t="s">
        <v>24</v>
      </c>
      <c r="J9" s="12">
        <v>1</v>
      </c>
      <c r="K9" s="12">
        <v>2</v>
      </c>
      <c r="L9" s="12">
        <v>1</v>
      </c>
      <c r="M9" s="12">
        <v>0</v>
      </c>
      <c r="N9" s="12">
        <v>0</v>
      </c>
      <c r="O9" s="12">
        <v>0</v>
      </c>
    </row>
    <row r="10" spans="1:15" x14ac:dyDescent="0.35">
      <c r="A10" s="12" t="s">
        <v>51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I10" s="12" t="s">
        <v>51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</row>
    <row r="11" spans="1:15" x14ac:dyDescent="0.35">
      <c r="A11" s="12" t="s">
        <v>30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I11" s="12" t="s">
        <v>30</v>
      </c>
      <c r="J11" s="12">
        <v>1</v>
      </c>
      <c r="K11" s="12">
        <v>2</v>
      </c>
      <c r="L11" s="12">
        <v>1</v>
      </c>
      <c r="M11" s="12">
        <v>0</v>
      </c>
      <c r="N11" s="12">
        <v>0</v>
      </c>
      <c r="O11" s="12">
        <v>0</v>
      </c>
    </row>
    <row r="12" spans="1:15" x14ac:dyDescent="0.35">
      <c r="A12" s="12" t="s">
        <v>31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I12" s="12" t="s">
        <v>31</v>
      </c>
      <c r="J12" s="12">
        <v>1</v>
      </c>
      <c r="K12" s="12">
        <v>1</v>
      </c>
      <c r="L12" s="12">
        <v>0</v>
      </c>
      <c r="M12" s="12">
        <v>0</v>
      </c>
      <c r="N12" s="12">
        <v>0</v>
      </c>
      <c r="O12" s="12">
        <v>1</v>
      </c>
    </row>
    <row r="13" spans="1:15" x14ac:dyDescent="0.35">
      <c r="A13" s="12" t="s">
        <v>39</v>
      </c>
      <c r="B13" s="12">
        <v>1</v>
      </c>
      <c r="C13" s="12">
        <v>2</v>
      </c>
      <c r="D13" s="12">
        <v>1</v>
      </c>
      <c r="E13" s="12">
        <v>0</v>
      </c>
      <c r="F13" s="12">
        <v>0</v>
      </c>
      <c r="G13" s="12">
        <v>0</v>
      </c>
      <c r="I13" s="12" t="s">
        <v>39</v>
      </c>
      <c r="J13" s="12">
        <v>1</v>
      </c>
      <c r="K13" s="12">
        <v>2</v>
      </c>
      <c r="L13" s="12">
        <v>1</v>
      </c>
      <c r="M13" s="12">
        <v>0</v>
      </c>
      <c r="N13" s="12">
        <v>0</v>
      </c>
      <c r="O13" s="12">
        <v>0</v>
      </c>
    </row>
    <row r="14" spans="1:15" x14ac:dyDescent="0.35">
      <c r="A14" s="12" t="s">
        <v>38</v>
      </c>
      <c r="B14" s="12">
        <v>2</v>
      </c>
      <c r="C14" s="12">
        <v>4</v>
      </c>
      <c r="D14" s="12">
        <v>2</v>
      </c>
      <c r="E14" s="12">
        <v>0</v>
      </c>
      <c r="F14" s="12">
        <v>0</v>
      </c>
      <c r="G14" s="12">
        <v>0</v>
      </c>
      <c r="I14" s="12" t="s">
        <v>38</v>
      </c>
      <c r="J14" s="12">
        <v>3</v>
      </c>
      <c r="K14" s="12">
        <v>6</v>
      </c>
      <c r="L14" s="12">
        <v>3</v>
      </c>
      <c r="M14" s="12">
        <v>0</v>
      </c>
      <c r="N14" s="12">
        <v>0</v>
      </c>
      <c r="O14" s="12">
        <v>0</v>
      </c>
    </row>
    <row r="15" spans="1:15" x14ac:dyDescent="0.35">
      <c r="A15" s="12" t="s">
        <v>28</v>
      </c>
      <c r="B15" s="12">
        <v>1</v>
      </c>
      <c r="C15" s="12">
        <v>2</v>
      </c>
      <c r="D15" s="12">
        <v>1</v>
      </c>
      <c r="E15" s="12">
        <v>0</v>
      </c>
      <c r="F15" s="12">
        <v>1</v>
      </c>
      <c r="G15" s="12">
        <v>0</v>
      </c>
      <c r="I15" s="12" t="s">
        <v>28</v>
      </c>
      <c r="J15" s="12">
        <v>1</v>
      </c>
      <c r="K15" s="12">
        <v>2</v>
      </c>
      <c r="L15" s="12">
        <v>1</v>
      </c>
      <c r="M15" s="12">
        <v>0</v>
      </c>
      <c r="N15" s="12">
        <v>1</v>
      </c>
      <c r="O15" s="12">
        <v>0</v>
      </c>
    </row>
    <row r="16" spans="1:15" x14ac:dyDescent="0.35">
      <c r="A16" s="12" t="s">
        <v>52</v>
      </c>
      <c r="B16" s="12">
        <v>1</v>
      </c>
      <c r="C16" s="12">
        <v>2</v>
      </c>
      <c r="D16" s="12">
        <v>1</v>
      </c>
      <c r="E16" s="12">
        <v>0</v>
      </c>
      <c r="F16" s="12">
        <v>1</v>
      </c>
      <c r="G16" s="12">
        <v>0</v>
      </c>
      <c r="I16" s="12" t="s">
        <v>52</v>
      </c>
      <c r="J16" s="12">
        <v>4</v>
      </c>
      <c r="K16" s="12">
        <v>8</v>
      </c>
      <c r="L16" s="12">
        <v>4</v>
      </c>
      <c r="M16" s="12">
        <v>0</v>
      </c>
      <c r="N16" s="12">
        <v>4</v>
      </c>
      <c r="O16" s="12">
        <v>0</v>
      </c>
    </row>
    <row r="17" spans="1:15" x14ac:dyDescent="0.35">
      <c r="A17" s="12" t="s">
        <v>53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I17" s="12" t="s">
        <v>53</v>
      </c>
      <c r="J17" s="12">
        <v>4</v>
      </c>
      <c r="K17" s="12">
        <v>8</v>
      </c>
      <c r="L17" s="12">
        <v>4</v>
      </c>
      <c r="M17" s="12">
        <v>0</v>
      </c>
      <c r="N17" s="12">
        <v>0</v>
      </c>
      <c r="O17" s="12">
        <v>0</v>
      </c>
    </row>
    <row r="18" spans="1:15" x14ac:dyDescent="0.35">
      <c r="A18" s="12" t="s">
        <v>29</v>
      </c>
      <c r="B18" s="12">
        <v>1</v>
      </c>
      <c r="C18" s="12">
        <v>2</v>
      </c>
      <c r="D18" s="12">
        <v>1</v>
      </c>
      <c r="E18" s="12">
        <v>0</v>
      </c>
      <c r="F18" s="12">
        <v>1</v>
      </c>
      <c r="G18" s="12">
        <v>0</v>
      </c>
      <c r="I18" s="12" t="s">
        <v>29</v>
      </c>
      <c r="J18" s="12">
        <v>1</v>
      </c>
      <c r="K18" s="12">
        <v>2</v>
      </c>
      <c r="L18" s="12">
        <v>1</v>
      </c>
      <c r="M18" s="12">
        <v>0</v>
      </c>
      <c r="N18" s="12">
        <v>1</v>
      </c>
      <c r="O18" s="12">
        <v>0</v>
      </c>
    </row>
    <row r="19" spans="1:15" x14ac:dyDescent="0.35">
      <c r="A19" s="12" t="s">
        <v>19</v>
      </c>
      <c r="B19" s="12">
        <v>4</v>
      </c>
      <c r="C19" s="12">
        <v>120</v>
      </c>
      <c r="D19" s="12">
        <v>0</v>
      </c>
      <c r="E19" s="12">
        <v>4</v>
      </c>
      <c r="F19" s="12">
        <v>4</v>
      </c>
      <c r="G19" s="12">
        <v>0</v>
      </c>
      <c r="I19" s="12" t="s">
        <v>19</v>
      </c>
      <c r="J19" s="12">
        <v>10</v>
      </c>
      <c r="K19" s="12">
        <v>300</v>
      </c>
      <c r="L19" s="12">
        <v>0</v>
      </c>
      <c r="M19" s="12">
        <v>10</v>
      </c>
      <c r="N19" s="12">
        <v>10</v>
      </c>
      <c r="O19" s="12">
        <v>0</v>
      </c>
    </row>
    <row r="20" spans="1:15" x14ac:dyDescent="0.35">
      <c r="A20" s="12" t="s">
        <v>54</v>
      </c>
      <c r="B20" s="12">
        <v>1</v>
      </c>
      <c r="C20" s="12">
        <v>2</v>
      </c>
      <c r="D20" s="12">
        <v>1</v>
      </c>
      <c r="E20" s="12">
        <v>0</v>
      </c>
      <c r="F20" s="12">
        <v>0</v>
      </c>
      <c r="G20" s="12">
        <v>0</v>
      </c>
      <c r="I20" s="12" t="s">
        <v>54</v>
      </c>
      <c r="J20" s="12">
        <v>1</v>
      </c>
      <c r="K20" s="12">
        <v>2</v>
      </c>
      <c r="L20" s="12">
        <v>1</v>
      </c>
      <c r="M20" s="12">
        <v>0</v>
      </c>
      <c r="N20" s="12">
        <v>0</v>
      </c>
      <c r="O20" s="12">
        <v>0</v>
      </c>
    </row>
    <row r="21" spans="1:15" x14ac:dyDescent="0.35">
      <c r="A21" s="12" t="s">
        <v>55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I21" s="12" t="s">
        <v>55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</row>
    <row r="22" spans="1:15" x14ac:dyDescent="0.35">
      <c r="A22" s="12" t="s">
        <v>40</v>
      </c>
      <c r="B22" s="12">
        <v>1</v>
      </c>
      <c r="C22" s="12">
        <v>2</v>
      </c>
      <c r="D22" s="12">
        <v>1</v>
      </c>
      <c r="E22" s="12">
        <v>0</v>
      </c>
      <c r="F22" s="12">
        <v>0</v>
      </c>
      <c r="G22" s="12">
        <v>0</v>
      </c>
      <c r="I22" s="12" t="s">
        <v>40</v>
      </c>
      <c r="J22" s="12">
        <v>5</v>
      </c>
      <c r="K22" s="12">
        <v>10</v>
      </c>
      <c r="L22" s="12">
        <v>5</v>
      </c>
      <c r="M22" s="12">
        <v>0</v>
      </c>
      <c r="N22" s="12">
        <v>0</v>
      </c>
      <c r="O22" s="12">
        <v>0</v>
      </c>
    </row>
    <row r="23" spans="1:15" x14ac:dyDescent="0.35">
      <c r="A23" s="12" t="s">
        <v>56</v>
      </c>
      <c r="B23" s="12">
        <v>1</v>
      </c>
      <c r="C23" s="12">
        <v>2</v>
      </c>
      <c r="D23" s="12">
        <v>1</v>
      </c>
      <c r="E23" s="12">
        <v>0</v>
      </c>
      <c r="F23" s="12">
        <v>0</v>
      </c>
      <c r="G23" s="12">
        <v>0</v>
      </c>
      <c r="I23" s="12" t="s">
        <v>56</v>
      </c>
      <c r="J23" s="12">
        <v>1</v>
      </c>
      <c r="K23" s="12">
        <v>2</v>
      </c>
      <c r="L23" s="12">
        <v>1</v>
      </c>
      <c r="M23" s="12">
        <v>0</v>
      </c>
      <c r="N23" s="12">
        <v>0</v>
      </c>
      <c r="O23" s="12">
        <v>0</v>
      </c>
    </row>
    <row r="24" spans="1:15" x14ac:dyDescent="0.35">
      <c r="A24" s="12" t="s">
        <v>57</v>
      </c>
      <c r="B24" s="12">
        <v>1</v>
      </c>
      <c r="C24" s="12">
        <v>2</v>
      </c>
      <c r="D24" s="12">
        <v>1</v>
      </c>
      <c r="E24" s="12">
        <v>0</v>
      </c>
      <c r="F24" s="12">
        <v>0</v>
      </c>
      <c r="G24" s="12">
        <v>0</v>
      </c>
      <c r="I24" s="12" t="s">
        <v>57</v>
      </c>
      <c r="J24" s="12">
        <v>1</v>
      </c>
      <c r="K24" s="12">
        <v>2</v>
      </c>
      <c r="L24" s="12">
        <v>1</v>
      </c>
      <c r="M24" s="12">
        <v>0</v>
      </c>
      <c r="N24" s="12">
        <v>0</v>
      </c>
      <c r="O24" s="12">
        <v>0</v>
      </c>
    </row>
    <row r="25" spans="1:15" x14ac:dyDescent="0.35">
      <c r="A25" s="12" t="s">
        <v>58</v>
      </c>
      <c r="B25" s="12">
        <v>1</v>
      </c>
      <c r="C25" s="12">
        <v>2</v>
      </c>
      <c r="D25" s="12">
        <v>0</v>
      </c>
      <c r="E25" s="12">
        <v>0</v>
      </c>
      <c r="F25" s="12">
        <v>0</v>
      </c>
      <c r="G25" s="12">
        <v>0</v>
      </c>
      <c r="I25" s="12" t="s">
        <v>58</v>
      </c>
      <c r="J25" s="12">
        <v>1</v>
      </c>
      <c r="K25" s="12">
        <v>2</v>
      </c>
      <c r="L25" s="12">
        <v>0</v>
      </c>
      <c r="M25" s="12">
        <v>0</v>
      </c>
      <c r="N25" s="12">
        <v>0</v>
      </c>
      <c r="O25" s="12">
        <v>0</v>
      </c>
    </row>
    <row r="26" spans="1:15" x14ac:dyDescent="0.35">
      <c r="A26" s="35" t="s">
        <v>59</v>
      </c>
      <c r="B26" s="35">
        <f>SUM(B2:B25)</f>
        <v>19</v>
      </c>
      <c r="C26" s="35">
        <f t="shared" ref="C26:G26" si="0">SUM(C2:C25)</f>
        <v>150</v>
      </c>
      <c r="D26" s="35">
        <f t="shared" si="0"/>
        <v>12</v>
      </c>
      <c r="E26" s="35">
        <f t="shared" si="0"/>
        <v>4</v>
      </c>
      <c r="F26" s="35">
        <f t="shared" si="0"/>
        <v>9</v>
      </c>
      <c r="G26" s="35">
        <f t="shared" si="0"/>
        <v>2</v>
      </c>
      <c r="I26" s="35" t="s">
        <v>59</v>
      </c>
      <c r="J26" s="35">
        <f>SUM(J2:J25)</f>
        <v>53</v>
      </c>
      <c r="K26" s="35">
        <f t="shared" ref="K26:O26" si="1">SUM(K2:K25)</f>
        <v>385</v>
      </c>
      <c r="L26" s="35">
        <f t="shared" si="1"/>
        <v>28</v>
      </c>
      <c r="M26" s="35">
        <f t="shared" si="1"/>
        <v>10</v>
      </c>
      <c r="N26" s="35">
        <f t="shared" si="1"/>
        <v>17</v>
      </c>
      <c r="O26" s="35">
        <f t="shared" si="1"/>
        <v>3</v>
      </c>
    </row>
    <row r="27" spans="1:15" x14ac:dyDescent="0.35">
      <c r="A27" s="36" t="s">
        <v>60</v>
      </c>
      <c r="B27" s="36"/>
      <c r="C27" s="36">
        <v>173</v>
      </c>
      <c r="D27" s="36">
        <v>17</v>
      </c>
      <c r="E27" s="37" t="s">
        <v>61</v>
      </c>
      <c r="F27" s="36">
        <v>10</v>
      </c>
      <c r="G27" s="36">
        <v>3</v>
      </c>
      <c r="I27" s="36" t="s">
        <v>60</v>
      </c>
      <c r="J27" s="36"/>
      <c r="K27" s="36">
        <v>443</v>
      </c>
      <c r="L27" s="36">
        <v>33</v>
      </c>
      <c r="M27" s="37" t="s">
        <v>62</v>
      </c>
      <c r="N27" s="36">
        <v>20</v>
      </c>
      <c r="O27" s="36">
        <v>4</v>
      </c>
    </row>
    <row r="28" spans="1:15" ht="116" x14ac:dyDescent="0.35">
      <c r="C28" s="38" t="s">
        <v>63</v>
      </c>
      <c r="E28" s="39" t="s">
        <v>64</v>
      </c>
      <c r="G28" s="38" t="s">
        <v>65</v>
      </c>
      <c r="K28" s="38" t="s">
        <v>63</v>
      </c>
      <c r="M28" s="39" t="s">
        <v>64</v>
      </c>
      <c r="O28" s="38" t="s">
        <v>65</v>
      </c>
    </row>
  </sheetData>
  <mergeCells count="2">
    <mergeCell ref="A1:G1"/>
    <mergeCell ref="I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CDDA-AC2A-4A9C-8418-1A51C397B683}">
  <dimension ref="A1:B12"/>
  <sheetViews>
    <sheetView workbookViewId="0">
      <selection activeCell="B20" sqref="B20"/>
    </sheetView>
  </sheetViews>
  <sheetFormatPr defaultRowHeight="14.5" x14ac:dyDescent="0.35"/>
  <cols>
    <col min="1" max="1" width="26.1796875" bestFit="1" customWidth="1"/>
  </cols>
  <sheetData>
    <row r="1" spans="1:2" x14ac:dyDescent="0.35">
      <c r="A1" s="2" t="s">
        <v>8</v>
      </c>
    </row>
    <row r="2" spans="1:2" x14ac:dyDescent="0.35">
      <c r="A2" t="s">
        <v>9</v>
      </c>
    </row>
    <row r="3" spans="1:2" x14ac:dyDescent="0.35">
      <c r="A3" t="s">
        <v>10</v>
      </c>
      <c r="B3" t="s">
        <v>11</v>
      </c>
    </row>
    <row r="4" spans="1:2" x14ac:dyDescent="0.35">
      <c r="A4" t="s">
        <v>12</v>
      </c>
      <c r="B4" t="s">
        <v>13</v>
      </c>
    </row>
    <row r="6" spans="1:2" x14ac:dyDescent="0.35">
      <c r="A6" t="s">
        <v>9</v>
      </c>
    </row>
    <row r="7" spans="1:2" x14ac:dyDescent="0.35">
      <c r="A7" t="s">
        <v>10</v>
      </c>
      <c r="B7" t="s">
        <v>11</v>
      </c>
    </row>
    <row r="8" spans="1:2" x14ac:dyDescent="0.35">
      <c r="A8" t="s">
        <v>12</v>
      </c>
      <c r="B8" t="s">
        <v>14</v>
      </c>
    </row>
    <row r="10" spans="1:2" x14ac:dyDescent="0.35">
      <c r="A10" t="s">
        <v>9</v>
      </c>
    </row>
    <row r="11" spans="1:2" x14ac:dyDescent="0.35">
      <c r="A11" t="s">
        <v>10</v>
      </c>
      <c r="B11" t="s">
        <v>15</v>
      </c>
    </row>
    <row r="12" spans="1:2" x14ac:dyDescent="0.35">
      <c r="A12" t="s">
        <v>12</v>
      </c>
      <c r="B12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D89C-389A-417B-87C7-75B8A2A807FD}">
  <dimension ref="A1:E24"/>
  <sheetViews>
    <sheetView zoomScale="112" zoomScaleNormal="145" workbookViewId="0">
      <selection activeCell="C24" sqref="C24"/>
    </sheetView>
  </sheetViews>
  <sheetFormatPr defaultRowHeight="14.5" x14ac:dyDescent="0.35"/>
  <cols>
    <col min="1" max="1" width="27.36328125" customWidth="1"/>
    <col min="2" max="2" width="13.08984375" bestFit="1" customWidth="1"/>
    <col min="3" max="3" width="14.54296875" bestFit="1" customWidth="1"/>
    <col min="5" max="5" width="11.26953125" customWidth="1"/>
  </cols>
  <sheetData>
    <row r="1" spans="1:5" x14ac:dyDescent="0.35">
      <c r="B1" s="3" t="s">
        <v>80</v>
      </c>
      <c r="C1" s="15" t="s">
        <v>81</v>
      </c>
      <c r="D1" s="15" t="s">
        <v>66</v>
      </c>
      <c r="E1" s="15" t="s">
        <v>27</v>
      </c>
    </row>
    <row r="2" spans="1:5" x14ac:dyDescent="0.35">
      <c r="A2" s="13" t="s">
        <v>79</v>
      </c>
      <c r="B2" s="22">
        <v>1.8</v>
      </c>
      <c r="C2" s="22">
        <v>2.25</v>
      </c>
    </row>
    <row r="3" spans="1:5" x14ac:dyDescent="0.35">
      <c r="A3" s="17" t="s">
        <v>25</v>
      </c>
      <c r="B3" s="18">
        <v>3</v>
      </c>
      <c r="C3" s="18">
        <v>4</v>
      </c>
    </row>
    <row r="4" spans="1:5" x14ac:dyDescent="0.35">
      <c r="A4" s="15" t="s">
        <v>26</v>
      </c>
      <c r="B4" s="15">
        <f>(60/B2)*B3</f>
        <v>100</v>
      </c>
      <c r="C4" s="48">
        <f>(60/C2)*C3</f>
        <v>106.66666666666667</v>
      </c>
      <c r="E4" s="19">
        <f>(B4-C4)/(B4+C4)</f>
        <v>-3.2258064516129052E-2</v>
      </c>
    </row>
    <row r="5" spans="1:5" s="12" customFormat="1" x14ac:dyDescent="0.35">
      <c r="A5" s="50" t="s">
        <v>72</v>
      </c>
      <c r="B5" s="51"/>
      <c r="C5" s="52">
        <f>C4*2</f>
        <v>213.33333333333334</v>
      </c>
      <c r="E5" s="19"/>
    </row>
    <row r="6" spans="1:5" x14ac:dyDescent="0.35">
      <c r="A6" s="14" t="s">
        <v>73</v>
      </c>
      <c r="C6" s="49">
        <f>C4*4</f>
        <v>426.66666666666669</v>
      </c>
    </row>
    <row r="7" spans="1:5" x14ac:dyDescent="0.35">
      <c r="A7" s="14" t="s">
        <v>42</v>
      </c>
      <c r="C7" s="49">
        <f>C4*6</f>
        <v>640</v>
      </c>
    </row>
    <row r="8" spans="1:5" s="12" customFormat="1" x14ac:dyDescent="0.35">
      <c r="A8" s="14"/>
      <c r="C8" s="49"/>
    </row>
    <row r="9" spans="1:5" x14ac:dyDescent="0.35">
      <c r="A9" s="53" t="s">
        <v>82</v>
      </c>
      <c r="B9" s="53"/>
      <c r="C9" s="53"/>
    </row>
    <row r="10" spans="1:5" x14ac:dyDescent="0.35">
      <c r="B10" s="42" t="s">
        <v>70</v>
      </c>
      <c r="C10" s="42" t="s">
        <v>71</v>
      </c>
      <c r="E10" t="s">
        <v>83</v>
      </c>
    </row>
    <row r="11" spans="1:5" x14ac:dyDescent="0.35">
      <c r="B11" s="41">
        <f>COUNT(B13:B24)</f>
        <v>9</v>
      </c>
      <c r="C11" s="41">
        <f>SUM(C13:C24)</f>
        <v>180</v>
      </c>
      <c r="E11">
        <v>20</v>
      </c>
    </row>
    <row r="13" spans="1:5" x14ac:dyDescent="0.35">
      <c r="A13">
        <v>100</v>
      </c>
      <c r="B13" s="40">
        <v>4.1666666666666664E-2</v>
      </c>
      <c r="C13">
        <f>$E$11</f>
        <v>20</v>
      </c>
    </row>
    <row r="14" spans="1:5" x14ac:dyDescent="0.35">
      <c r="B14" s="40">
        <v>5.2083333333333336E-2</v>
      </c>
      <c r="C14" s="12">
        <f>$E$11</f>
        <v>20</v>
      </c>
    </row>
    <row r="15" spans="1:5" x14ac:dyDescent="0.35">
      <c r="A15">
        <f>5*5</f>
        <v>25</v>
      </c>
      <c r="B15" s="40">
        <v>6.25E-2</v>
      </c>
      <c r="C15" s="12">
        <f>$E$11</f>
        <v>20</v>
      </c>
    </row>
    <row r="16" spans="1:5" x14ac:dyDescent="0.35">
      <c r="B16" s="40">
        <v>7.2916666666666671E-2</v>
      </c>
      <c r="C16" s="12">
        <f>$E$11</f>
        <v>20</v>
      </c>
    </row>
    <row r="17" spans="2:5" x14ac:dyDescent="0.35">
      <c r="B17" s="40">
        <v>8.3333333333333329E-2</v>
      </c>
      <c r="C17" s="12">
        <f>$E$11</f>
        <v>20</v>
      </c>
    </row>
    <row r="18" spans="2:5" x14ac:dyDescent="0.35">
      <c r="B18" s="40">
        <v>9.375E-2</v>
      </c>
      <c r="C18" s="12">
        <f>$E$11</f>
        <v>20</v>
      </c>
    </row>
    <row r="19" spans="2:5" x14ac:dyDescent="0.35">
      <c r="B19" s="40">
        <v>0.104166666666667</v>
      </c>
      <c r="C19" s="12">
        <f>$E$11</f>
        <v>20</v>
      </c>
    </row>
    <row r="20" spans="2:5" x14ac:dyDescent="0.35">
      <c r="B20" s="40">
        <v>0.11458333333333399</v>
      </c>
      <c r="C20" s="12">
        <f>$E$11</f>
        <v>20</v>
      </c>
    </row>
    <row r="21" spans="2:5" x14ac:dyDescent="0.35">
      <c r="B21" s="40">
        <v>0.125000000000001</v>
      </c>
      <c r="C21" s="12">
        <f>$E$11</f>
        <v>20</v>
      </c>
    </row>
    <row r="22" spans="2:5" x14ac:dyDescent="0.35">
      <c r="B22" s="40"/>
      <c r="C22" s="12"/>
    </row>
    <row r="23" spans="2:5" x14ac:dyDescent="0.35">
      <c r="D23" s="40"/>
      <c r="E23" s="12"/>
    </row>
    <row r="24" spans="2:5" x14ac:dyDescent="0.35">
      <c r="D24" s="40"/>
      <c r="E24" s="12"/>
    </row>
  </sheetData>
  <mergeCells count="1"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Drive Thru Summary</vt:lpstr>
      <vt:lpstr>PPE WC3</vt:lpstr>
      <vt:lpstr>Decision Point</vt:lpstr>
      <vt:lpstr>Time 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Aaron</dc:creator>
  <cp:lastModifiedBy>Davis, Aaron</cp:lastModifiedBy>
  <dcterms:created xsi:type="dcterms:W3CDTF">2015-06-05T18:17:20Z</dcterms:created>
  <dcterms:modified xsi:type="dcterms:W3CDTF">2020-04-23T15:38:10Z</dcterms:modified>
</cp:coreProperties>
</file>